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Computation &amp; Salary Details " sheetId="1" r:id="rId1"/>
  </sheets>
  <definedNames>
    <definedName name="_xlnm.Print_Area" localSheetId="0">'Computation &amp; Salary Details '!$A$1:$K$52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5" i="1"/>
  <c r="E31"/>
  <c r="E32" s="1"/>
  <c r="E33" s="1"/>
  <c r="E34" s="1"/>
  <c r="E35" s="1"/>
  <c r="E36" s="1"/>
  <c r="E37" s="1"/>
  <c r="D31"/>
  <c r="D32" s="1"/>
  <c r="D33" s="1"/>
  <c r="D34" s="1"/>
  <c r="D35" s="1"/>
  <c r="D36" s="1"/>
  <c r="D37" s="1"/>
  <c r="D38" s="1"/>
  <c r="D39" s="1"/>
  <c r="D40" s="1"/>
  <c r="D41" s="1"/>
  <c r="C31"/>
  <c r="E47" l="1"/>
  <c r="I23" s="1"/>
  <c r="D47"/>
  <c r="I14" s="1"/>
  <c r="C32"/>
  <c r="C33" s="1"/>
  <c r="C34" s="1"/>
  <c r="C35" s="1"/>
  <c r="C36" s="1"/>
  <c r="C38" l="1"/>
  <c r="C39" s="1"/>
  <c r="C40" s="1"/>
  <c r="C41" s="1"/>
  <c r="C37"/>
  <c r="C47" l="1"/>
  <c r="I10" s="1"/>
  <c r="I16" s="1"/>
  <c r="I17" s="1"/>
  <c r="I19" s="1"/>
  <c r="I18" l="1"/>
  <c r="I20" s="1"/>
  <c r="I21" s="1"/>
  <c r="I22" s="1"/>
  <c r="I24" s="1"/>
  <c r="I25" s="1"/>
  <c r="I26" s="1"/>
</calcChain>
</file>

<file path=xl/sharedStrings.xml><?xml version="1.0" encoding="utf-8"?>
<sst xmlns="http://schemas.openxmlformats.org/spreadsheetml/2006/main" count="67" uniqueCount="67">
  <si>
    <t>NEW SCHEME</t>
  </si>
  <si>
    <t xml:space="preserve">MAHATMA GANDHI UNIVERSITY </t>
  </si>
  <si>
    <t>(Please fill up the computation statement according to the instructions in the circular)</t>
  </si>
  <si>
    <t>Statement of Computation of Income Tax - Financial Year 2024-25- Assessment Year 2025-26  - FINAL</t>
  </si>
  <si>
    <t>Employee Details</t>
  </si>
  <si>
    <t>P F No.</t>
  </si>
  <si>
    <t xml:space="preserve">          DESIGNATION                </t>
  </si>
  <si>
    <t>PAN</t>
  </si>
  <si>
    <t xml:space="preserve">          SECTION                           </t>
  </si>
  <si>
    <t>Mobile No</t>
  </si>
  <si>
    <t>Income Details</t>
  </si>
  <si>
    <t>No.</t>
  </si>
  <si>
    <t>Particulars</t>
  </si>
  <si>
    <t>Amount Rs.</t>
  </si>
  <si>
    <t>For Office Use</t>
  </si>
  <si>
    <t>Gross Salary (Including Employer Contribution to NPS for Employee under NPS)</t>
  </si>
  <si>
    <t xml:space="preserve">1.Income from House property </t>
  </si>
  <si>
    <t xml:space="preserve">2.Other Sources Income (Interest , Family Pension etc) </t>
  </si>
  <si>
    <t>3. Interest from Provident Fund for contributions exceeding Rs.5,00,000</t>
  </si>
  <si>
    <t>80CCD(2):- Contribution to national Pension Scheme - NPS- Employer Contribution[Limited to 10% of Basic +DA of current financial year.]</t>
  </si>
  <si>
    <t>Less : Standard Deduction</t>
  </si>
  <si>
    <t>Gross Total Income</t>
  </si>
  <si>
    <t>Total Income (rounded off to the nearest multiple of 10)</t>
  </si>
  <si>
    <t>Tax on Total Income</t>
  </si>
  <si>
    <t>Less Rebate for the Income upto 7 Lakhs u/s 87 A (Max Rs.20000)</t>
  </si>
  <si>
    <t>Tax Payable (6-8)</t>
  </si>
  <si>
    <t>Health and Educational Cess [4% of (9)]</t>
  </si>
  <si>
    <t>Total Tax Payable [(9+10]</t>
  </si>
  <si>
    <t>Tax already deducted up to October 2024</t>
  </si>
  <si>
    <t>Balance Tax to be deducted [(11)-(12)]</t>
  </si>
  <si>
    <t xml:space="preserve">Less : Relief u/s 89 &amp; I.T. there after </t>
  </si>
  <si>
    <r>
      <rPr>
        <sz val="9"/>
        <color rgb="FF000000"/>
        <rFont val="Times New Roman"/>
        <family val="1"/>
        <charset val="1"/>
      </rPr>
      <t xml:space="preserve">Tax to be deducted per month from </t>
    </r>
    <r>
      <rPr>
        <b/>
        <sz val="9"/>
        <color rgb="FF000000"/>
        <rFont val="Times New Roman"/>
        <family val="1"/>
        <charset val="1"/>
      </rPr>
      <t>November-2024</t>
    </r>
  </si>
  <si>
    <t>Income &amp; TDS Details</t>
  </si>
  <si>
    <t>Month</t>
  </si>
  <si>
    <t>Salary</t>
  </si>
  <si>
    <t>NPS (Emplr. Contribution)</t>
  </si>
  <si>
    <t>TDS</t>
  </si>
  <si>
    <t>IT Rates for FY 2024-25 - Tax Regime - FA 2020-21 (New Scheme)</t>
  </si>
  <si>
    <t>Taxable Income</t>
  </si>
  <si>
    <t>Tax Rate</t>
  </si>
  <si>
    <t>Tax Details</t>
  </si>
  <si>
    <t>CESS</t>
  </si>
  <si>
    <t>Upto Rs.3,00,000</t>
  </si>
  <si>
    <t>NIL</t>
  </si>
  <si>
    <t>4 % of I T</t>
  </si>
  <si>
    <t>Rs.3,00,001-Rs.7,00,000</t>
  </si>
  <si>
    <t xml:space="preserve">5 % (T.I.-300000) :( Less Rs.20000 in case T I is less than Rs.700,000)
</t>
  </si>
  <si>
    <t>Rs.7,00,001-Rs. 10,00,000</t>
  </si>
  <si>
    <t xml:space="preserve">Rs.20,000 +10 % of (T I -7,00,000) </t>
  </si>
  <si>
    <t>Rs.10,00,001 - Rs.12,00,000</t>
  </si>
  <si>
    <t>Rs.50,000 + 15 % of (T I -10,00,000)</t>
  </si>
  <si>
    <t>Rs.12,00,001 - Rs.15,00,000</t>
  </si>
  <si>
    <t>Rs.80,000 + 20 % of (T I -12,00,000)</t>
  </si>
  <si>
    <t>D A Arrear-1</t>
  </si>
  <si>
    <t>Above Rs.15,00,000</t>
  </si>
  <si>
    <t>Rs.1,40,000 + 30 % of (T I -15,00,000)</t>
  </si>
  <si>
    <t>D A Arrear-2</t>
  </si>
  <si>
    <t>PR Arr. /other Arrears</t>
  </si>
  <si>
    <t>ELS</t>
  </si>
  <si>
    <t>Fest. Allow./Bonus</t>
  </si>
  <si>
    <t>Total</t>
  </si>
  <si>
    <t>Declaration</t>
  </si>
  <si>
    <t xml:space="preserve">           I   _________________hereby declare that what is stated above is true to the best of my information and belief.</t>
  </si>
  <si>
    <t>Date :</t>
  </si>
  <si>
    <t>Signature :</t>
  </si>
  <si>
    <t xml:space="preserve">          NAME                       </t>
  </si>
  <si>
    <t>For Office Use Only</t>
  </si>
</sst>
</file>

<file path=xl/styles.xml><?xml version="1.0" encoding="utf-8"?>
<styleSheet xmlns="http://schemas.openxmlformats.org/spreadsheetml/2006/main">
  <numFmts count="1">
    <numFmt numFmtId="164" formatCode="mm/yy"/>
  </numFmts>
  <fonts count="16">
    <font>
      <sz val="11"/>
      <color rgb="FF000000"/>
      <name val="Calibri"/>
      <family val="2"/>
      <charset val="1"/>
    </font>
    <font>
      <sz val="11"/>
      <color rgb="FF000000"/>
      <name val="Cambria"/>
      <family val="1"/>
      <charset val="1"/>
    </font>
    <font>
      <b/>
      <sz val="11"/>
      <color rgb="FF000000"/>
      <name val="Times New Roman"/>
      <family val="1"/>
      <charset val="1"/>
    </font>
    <font>
      <u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i/>
      <sz val="10"/>
      <color rgb="FF000000"/>
      <name val="Times New Roman"/>
      <family val="1"/>
      <charset val="1"/>
    </font>
    <font>
      <sz val="11"/>
      <color rgb="FFFFFFFF"/>
      <name val="Cambria"/>
      <family val="1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color rgb="FF000000"/>
      <name val="Cambria"/>
      <family val="1"/>
      <charset val="1"/>
    </font>
    <font>
      <sz val="8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u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1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4" fillId="0" borderId="5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vertical="center" wrapText="1"/>
      <protection locked="0"/>
    </xf>
    <xf numFmtId="164" fontId="4" fillId="0" borderId="7" xfId="0" applyNumberFormat="1" applyFont="1" applyBorder="1" applyAlignment="1" applyProtection="1">
      <alignment vertical="center" wrapText="1"/>
      <protection locked="0"/>
    </xf>
    <xf numFmtId="164" fontId="4" fillId="0" borderId="8" xfId="0" applyNumberFormat="1" applyFont="1" applyBorder="1" applyAlignment="1" applyProtection="1">
      <alignment vertical="center" wrapText="1"/>
      <protection locked="0"/>
    </xf>
    <xf numFmtId="164" fontId="4" fillId="0" borderId="0" xfId="0" applyNumberFormat="1" applyFont="1" applyAlignment="1" applyProtection="1">
      <alignment vertical="center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>
      <alignment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5" xfId="0" applyFont="1" applyBorder="1" applyProtection="1"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Protection="1"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1" fontId="10" fillId="0" borderId="5" xfId="0" applyNumberFormat="1" applyFont="1" applyBorder="1" applyProtection="1">
      <protection locked="0"/>
    </xf>
    <xf numFmtId="1" fontId="10" fillId="2" borderId="5" xfId="0" applyNumberFormat="1" applyFont="1" applyFill="1" applyBorder="1" applyProtection="1"/>
    <xf numFmtId="1" fontId="9" fillId="2" borderId="5" xfId="0" applyNumberFormat="1" applyFont="1" applyFill="1" applyBorder="1" applyProtection="1"/>
    <xf numFmtId="0" fontId="9" fillId="2" borderId="5" xfId="0" applyFont="1" applyFill="1" applyBorder="1" applyProtection="1"/>
    <xf numFmtId="0" fontId="10" fillId="2" borderId="5" xfId="0" applyFont="1" applyFill="1" applyBorder="1" applyProtection="1"/>
    <xf numFmtId="0" fontId="2" fillId="2" borderId="5" xfId="0" applyFont="1" applyFill="1" applyBorder="1" applyAlignment="1" applyProtection="1">
      <alignment shrinkToFit="1"/>
    </xf>
    <xf numFmtId="1" fontId="4" fillId="2" borderId="5" xfId="0" applyNumberFormat="1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164" fontId="4" fillId="0" borderId="5" xfId="0" applyNumberFormat="1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9" fontId="1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64" fontId="10" fillId="0" borderId="5" xfId="0" applyNumberFormat="1" applyFont="1" applyBorder="1" applyAlignment="1" applyProtection="1">
      <alignment horizontal="left" vertical="center" wrapText="1"/>
      <protection locked="0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4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52"/>
  <sheetViews>
    <sheetView tabSelected="1" topLeftCell="A13" workbookViewId="0">
      <selection activeCell="A50" sqref="A50:K50"/>
    </sheetView>
  </sheetViews>
  <sheetFormatPr defaultColWidth="9.140625" defaultRowHeight="15"/>
  <cols>
    <col min="1" max="1" width="3.5703125" style="1" customWidth="1"/>
    <col min="2" max="2" width="11.140625" style="1" customWidth="1"/>
    <col min="3" max="4" width="10.28515625" style="2" customWidth="1"/>
    <col min="5" max="5" width="10.5703125" style="2" customWidth="1"/>
    <col min="6" max="6" width="4.28515625" style="2" customWidth="1"/>
    <col min="7" max="7" width="14.28515625" style="2" customWidth="1"/>
    <col min="8" max="8" width="8.7109375" style="2" customWidth="1"/>
    <col min="9" max="9" width="15.7109375" style="2" customWidth="1"/>
    <col min="10" max="10" width="4.42578125" style="2" customWidth="1"/>
    <col min="11" max="11" width="7.140625" style="3" customWidth="1"/>
    <col min="12" max="13" width="9.140625" style="3"/>
    <col min="14" max="14" width="11" style="3" customWidth="1"/>
    <col min="15" max="35" width="9.140625" style="3"/>
    <col min="36" max="1024" width="9.140625" style="2"/>
  </cols>
  <sheetData>
    <row r="1" spans="1:35" ht="15.75">
      <c r="A1" s="46" t="s">
        <v>0</v>
      </c>
      <c r="B1" s="46"/>
      <c r="C1" s="47" t="s">
        <v>1</v>
      </c>
      <c r="D1" s="47"/>
      <c r="E1" s="47"/>
      <c r="F1" s="47"/>
      <c r="G1" s="47"/>
      <c r="H1" s="47"/>
      <c r="I1" s="47"/>
      <c r="J1" s="47"/>
      <c r="K1" s="47"/>
    </row>
    <row r="2" spans="1:35">
      <c r="A2" s="32"/>
      <c r="B2" s="32"/>
      <c r="C2" s="48" t="s">
        <v>2</v>
      </c>
      <c r="D2" s="48"/>
      <c r="E2" s="48"/>
      <c r="F2" s="48"/>
      <c r="G2" s="48"/>
      <c r="H2" s="48"/>
      <c r="I2" s="48"/>
      <c r="J2" s="33"/>
      <c r="K2" s="4"/>
    </row>
    <row r="3" spans="1:35" ht="16.5" customHeight="1">
      <c r="A3" s="49" t="s">
        <v>3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35" ht="12" customHeight="1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35">
      <c r="A5" s="51" t="s">
        <v>65</v>
      </c>
      <c r="B5" s="51"/>
      <c r="C5" s="51"/>
      <c r="D5" s="51"/>
      <c r="E5" s="51"/>
      <c r="F5" s="51"/>
      <c r="G5" s="51"/>
      <c r="H5" s="34" t="s">
        <v>5</v>
      </c>
      <c r="I5" s="51"/>
      <c r="J5" s="51"/>
      <c r="K5" s="51"/>
    </row>
    <row r="6" spans="1:35">
      <c r="A6" s="51" t="s">
        <v>6</v>
      </c>
      <c r="B6" s="51"/>
      <c r="C6" s="51"/>
      <c r="D6" s="51"/>
      <c r="E6" s="51"/>
      <c r="F6" s="51"/>
      <c r="G6" s="51"/>
      <c r="H6" s="34" t="s">
        <v>7</v>
      </c>
      <c r="I6" s="51"/>
      <c r="J6" s="51"/>
      <c r="K6" s="51"/>
    </row>
    <row r="7" spans="1:35">
      <c r="A7" s="51" t="s">
        <v>8</v>
      </c>
      <c r="B7" s="51"/>
      <c r="C7" s="51"/>
      <c r="D7" s="51"/>
      <c r="E7" s="51"/>
      <c r="F7" s="51"/>
      <c r="G7" s="51"/>
      <c r="H7" s="34" t="s">
        <v>9</v>
      </c>
      <c r="I7" s="51"/>
      <c r="J7" s="51"/>
      <c r="K7" s="51"/>
    </row>
    <row r="8" spans="1:35">
      <c r="A8" s="52" t="s">
        <v>10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35" ht="15" customHeight="1">
      <c r="A9" s="36" t="s">
        <v>11</v>
      </c>
      <c r="B9" s="53" t="s">
        <v>12</v>
      </c>
      <c r="C9" s="53"/>
      <c r="D9" s="53"/>
      <c r="E9" s="53"/>
      <c r="F9" s="53"/>
      <c r="G9" s="53"/>
      <c r="H9" s="53"/>
      <c r="I9" s="35" t="s">
        <v>13</v>
      </c>
      <c r="J9" s="54" t="s">
        <v>14</v>
      </c>
      <c r="K9" s="54"/>
    </row>
    <row r="10" spans="1:35" ht="15" customHeight="1">
      <c r="A10" s="36">
        <v>1</v>
      </c>
      <c r="B10" s="55" t="s">
        <v>15</v>
      </c>
      <c r="C10" s="55"/>
      <c r="D10" s="55"/>
      <c r="E10" s="55"/>
      <c r="F10" s="55"/>
      <c r="G10" s="55"/>
      <c r="H10" s="55"/>
      <c r="I10" s="40">
        <f>+C47+D47</f>
        <v>0</v>
      </c>
      <c r="J10" s="53"/>
      <c r="K10" s="53"/>
    </row>
    <row r="11" spans="1:35" ht="14.25" customHeight="1">
      <c r="A11" s="56">
        <v>2</v>
      </c>
      <c r="B11" s="57" t="s">
        <v>16</v>
      </c>
      <c r="C11" s="57"/>
      <c r="D11" s="57"/>
      <c r="E11" s="57"/>
      <c r="F11" s="57"/>
      <c r="G11" s="57"/>
      <c r="H11" s="57"/>
      <c r="I11" s="34"/>
      <c r="J11" s="53"/>
      <c r="K11" s="53"/>
    </row>
    <row r="12" spans="1:35" ht="13.5" customHeight="1">
      <c r="A12" s="56"/>
      <c r="B12" s="58" t="s">
        <v>17</v>
      </c>
      <c r="C12" s="58"/>
      <c r="D12" s="58"/>
      <c r="E12" s="58"/>
      <c r="F12" s="58"/>
      <c r="G12" s="58"/>
      <c r="H12" s="58"/>
      <c r="I12" s="37"/>
      <c r="J12" s="53"/>
      <c r="K12" s="53"/>
    </row>
    <row r="13" spans="1:35" ht="12.75" customHeight="1">
      <c r="A13" s="56"/>
      <c r="B13" s="59" t="s">
        <v>18</v>
      </c>
      <c r="C13" s="59"/>
      <c r="D13" s="59"/>
      <c r="E13" s="59"/>
      <c r="F13" s="59"/>
      <c r="G13" s="59"/>
      <c r="H13" s="59"/>
      <c r="I13" s="37"/>
      <c r="J13" s="53"/>
      <c r="K13" s="53"/>
    </row>
    <row r="14" spans="1:35" ht="24" customHeight="1">
      <c r="A14" s="38">
        <v>3</v>
      </c>
      <c r="B14" s="60" t="s">
        <v>19</v>
      </c>
      <c r="C14" s="60"/>
      <c r="D14" s="60"/>
      <c r="E14" s="60"/>
      <c r="F14" s="60"/>
      <c r="G14" s="60"/>
      <c r="H14" s="60"/>
      <c r="I14" s="39">
        <f>IF(D47&lt;=0,0,D47)</f>
        <v>0</v>
      </c>
      <c r="J14" s="53"/>
      <c r="K14" s="53"/>
    </row>
    <row r="15" spans="1:35" ht="14.25" customHeight="1">
      <c r="A15" s="38">
        <v>4</v>
      </c>
      <c r="B15" s="55" t="s">
        <v>20</v>
      </c>
      <c r="C15" s="55"/>
      <c r="D15" s="55"/>
      <c r="E15" s="55"/>
      <c r="F15" s="55"/>
      <c r="G15" s="55"/>
      <c r="H15" s="55"/>
      <c r="I15" s="37">
        <v>-75000</v>
      </c>
      <c r="J15" s="61"/>
      <c r="K15" s="61"/>
      <c r="M15" s="4"/>
      <c r="AG15" s="2"/>
      <c r="AH15" s="2"/>
      <c r="AI15" s="2"/>
    </row>
    <row r="16" spans="1:35" ht="13.5" customHeight="1">
      <c r="A16" s="38">
        <v>5</v>
      </c>
      <c r="B16" s="51" t="s">
        <v>21</v>
      </c>
      <c r="C16" s="51"/>
      <c r="D16" s="51"/>
      <c r="E16" s="51"/>
      <c r="F16" s="51"/>
      <c r="G16" s="51"/>
      <c r="H16" s="51"/>
      <c r="I16" s="41">
        <f>IF((I10+I11+I12+I13+I15-I14)&lt;0,0,(I10+I11+I12+I13+I15-I14))</f>
        <v>0</v>
      </c>
      <c r="J16" s="53"/>
      <c r="K16" s="53"/>
      <c r="M16" s="5"/>
    </row>
    <row r="17" spans="1:14" ht="15.2" customHeight="1">
      <c r="A17" s="38">
        <v>6</v>
      </c>
      <c r="B17" s="55" t="s">
        <v>22</v>
      </c>
      <c r="C17" s="55"/>
      <c r="D17" s="55"/>
      <c r="E17" s="55"/>
      <c r="F17" s="55"/>
      <c r="G17" s="55"/>
      <c r="H17" s="55"/>
      <c r="I17" s="42">
        <f>MROUND(I16,10)</f>
        <v>0</v>
      </c>
      <c r="J17" s="53"/>
      <c r="K17" s="53"/>
    </row>
    <row r="18" spans="1:14" ht="15.2" customHeight="1">
      <c r="A18" s="38">
        <v>7</v>
      </c>
      <c r="B18" s="55" t="s">
        <v>23</v>
      </c>
      <c r="C18" s="55"/>
      <c r="D18" s="55"/>
      <c r="E18" s="55"/>
      <c r="F18" s="55"/>
      <c r="G18" s="55"/>
      <c r="H18" s="55"/>
      <c r="I18" s="42">
        <f>ROUND(IF(I17&lt;=300000,0,IF(I17&lt;=700000,(I17-300000)*0.05,IF(I17&lt;=1000000,20000+(I17-700000)*0.1,IF(I17&lt;=1200000,50000+(I17-1000000)*0.15,IF(I17&lt;=1500000,80000+(I17-1200000)*0.2,140000+(I17-1500000)*0.3))))),0)</f>
        <v>0</v>
      </c>
      <c r="J18" s="53"/>
      <c r="K18" s="53"/>
    </row>
    <row r="19" spans="1:14" ht="15.2" customHeight="1">
      <c r="A19" s="38">
        <v>8</v>
      </c>
      <c r="B19" s="55" t="s">
        <v>24</v>
      </c>
      <c r="C19" s="55"/>
      <c r="D19" s="55"/>
      <c r="E19" s="55"/>
      <c r="F19" s="55"/>
      <c r="G19" s="55"/>
      <c r="H19" s="55"/>
      <c r="I19" s="43">
        <f>IF(AND(I17&gt;0,I17&lt;700001),I18,0)</f>
        <v>0</v>
      </c>
      <c r="J19" s="53"/>
      <c r="K19" s="53"/>
      <c r="N19" s="6"/>
    </row>
    <row r="20" spans="1:14" ht="15.2" customHeight="1">
      <c r="A20" s="38">
        <v>9</v>
      </c>
      <c r="B20" s="55" t="s">
        <v>25</v>
      </c>
      <c r="C20" s="55"/>
      <c r="D20" s="55"/>
      <c r="E20" s="55"/>
      <c r="F20" s="55"/>
      <c r="G20" s="55"/>
      <c r="H20" s="55"/>
      <c r="I20" s="43">
        <f>IF(I18-I19&lt;0,,I18-I19)</f>
        <v>0</v>
      </c>
      <c r="J20" s="53"/>
      <c r="K20" s="53"/>
    </row>
    <row r="21" spans="1:14" ht="15.2" customHeight="1">
      <c r="A21" s="38">
        <v>10</v>
      </c>
      <c r="B21" s="55" t="s">
        <v>26</v>
      </c>
      <c r="C21" s="55"/>
      <c r="D21" s="55"/>
      <c r="E21" s="55"/>
      <c r="F21" s="55"/>
      <c r="G21" s="55"/>
      <c r="H21" s="55"/>
      <c r="I21" s="43">
        <f>IF((ROUND((I20)*4/100,0))&lt;=0,0,ROUND((I20)*4/100,0))</f>
        <v>0</v>
      </c>
      <c r="J21" s="53"/>
      <c r="K21" s="53"/>
    </row>
    <row r="22" spans="1:14" ht="15.2" customHeight="1">
      <c r="A22" s="38">
        <v>11</v>
      </c>
      <c r="B22" s="55" t="s">
        <v>27</v>
      </c>
      <c r="C22" s="55"/>
      <c r="D22" s="55"/>
      <c r="E22" s="55"/>
      <c r="F22" s="55"/>
      <c r="G22" s="55"/>
      <c r="H22" s="55"/>
      <c r="I22" s="42">
        <f>IF((I20+I21)&lt;=0,0,(I20+I21))</f>
        <v>0</v>
      </c>
      <c r="J22" s="53"/>
      <c r="K22" s="53"/>
    </row>
    <row r="23" spans="1:14" ht="15.2" customHeight="1">
      <c r="A23" s="38">
        <v>12</v>
      </c>
      <c r="B23" s="55" t="s">
        <v>28</v>
      </c>
      <c r="C23" s="55"/>
      <c r="D23" s="55"/>
      <c r="E23" s="55"/>
      <c r="F23" s="55"/>
      <c r="G23" s="55"/>
      <c r="H23" s="55"/>
      <c r="I23" s="43">
        <f>+E47</f>
        <v>0</v>
      </c>
      <c r="J23" s="53"/>
      <c r="K23" s="53"/>
    </row>
    <row r="24" spans="1:14" ht="15.2" customHeight="1">
      <c r="A24" s="38">
        <v>13</v>
      </c>
      <c r="B24" s="55" t="s">
        <v>29</v>
      </c>
      <c r="C24" s="55"/>
      <c r="D24" s="55"/>
      <c r="E24" s="55"/>
      <c r="F24" s="55"/>
      <c r="G24" s="55"/>
      <c r="H24" s="55"/>
      <c r="I24" s="43">
        <f>IF((I22-I23)&lt;0,0,I22-I23)</f>
        <v>0</v>
      </c>
      <c r="J24" s="53"/>
      <c r="K24" s="53"/>
    </row>
    <row r="25" spans="1:14" s="3" customFormat="1" ht="15" customHeight="1">
      <c r="A25" s="38">
        <v>14</v>
      </c>
      <c r="B25" s="55" t="s">
        <v>30</v>
      </c>
      <c r="C25" s="55"/>
      <c r="D25" s="55"/>
      <c r="E25" s="55"/>
      <c r="F25" s="55"/>
      <c r="G25" s="37"/>
      <c r="H25" s="43">
        <f>G25</f>
        <v>0</v>
      </c>
      <c r="I25" s="43">
        <f>I24-H25</f>
        <v>0</v>
      </c>
      <c r="J25" s="53"/>
      <c r="K25" s="53"/>
    </row>
    <row r="26" spans="1:14" s="3" customFormat="1" ht="15" customHeight="1">
      <c r="A26" s="38">
        <v>15</v>
      </c>
      <c r="B26" s="55" t="s">
        <v>31</v>
      </c>
      <c r="C26" s="55"/>
      <c r="D26" s="55"/>
      <c r="E26" s="55"/>
      <c r="F26" s="55"/>
      <c r="G26" s="55"/>
      <c r="H26" s="55"/>
      <c r="I26" s="43">
        <f>ROUND(I25/4,0)</f>
        <v>0</v>
      </c>
      <c r="J26" s="53"/>
      <c r="K26" s="53"/>
    </row>
    <row r="27" spans="1:14" s="3" customFormat="1" ht="10.5" customHeight="1">
      <c r="A27" s="7"/>
      <c r="B27" s="7"/>
    </row>
    <row r="28" spans="1:14" s="2" customFormat="1" ht="15.75" customHeight="1">
      <c r="A28" s="62" t="s">
        <v>32</v>
      </c>
      <c r="B28" s="62"/>
      <c r="C28" s="62"/>
      <c r="D28" s="62"/>
      <c r="E28" s="62"/>
      <c r="F28" s="8"/>
      <c r="G28" s="9"/>
      <c r="H28" s="9"/>
      <c r="I28" s="9"/>
      <c r="J28" s="9"/>
      <c r="K28" s="9"/>
    </row>
    <row r="29" spans="1:14" s="14" customFormat="1" ht="22.5" customHeight="1">
      <c r="A29" s="63" t="s">
        <v>33</v>
      </c>
      <c r="B29" s="63"/>
      <c r="C29" s="10" t="s">
        <v>34</v>
      </c>
      <c r="D29" s="11" t="s">
        <v>35</v>
      </c>
      <c r="E29" s="12" t="s">
        <v>36</v>
      </c>
      <c r="F29" s="13"/>
      <c r="G29" s="64" t="s">
        <v>37</v>
      </c>
      <c r="H29" s="64"/>
      <c r="I29" s="64"/>
      <c r="J29" s="64"/>
      <c r="K29" s="64"/>
    </row>
    <row r="30" spans="1:14" s="2" customFormat="1" ht="18.95" customHeight="1">
      <c r="A30" s="65">
        <v>45352</v>
      </c>
      <c r="B30" s="65"/>
      <c r="C30" s="15"/>
      <c r="D30" s="15"/>
      <c r="E30" s="15"/>
      <c r="F30" s="16"/>
      <c r="G30" s="17" t="s">
        <v>38</v>
      </c>
      <c r="H30" s="18" t="s">
        <v>39</v>
      </c>
      <c r="I30" s="66" t="s">
        <v>40</v>
      </c>
      <c r="J30" s="66"/>
      <c r="K30" s="18" t="s">
        <v>41</v>
      </c>
    </row>
    <row r="31" spans="1:14" s="2" customFormat="1" ht="18.95" customHeight="1">
      <c r="A31" s="65">
        <v>45383</v>
      </c>
      <c r="B31" s="65"/>
      <c r="C31" s="15">
        <f t="shared" ref="C31:C41" si="0">+C30</f>
        <v>0</v>
      </c>
      <c r="D31" s="15">
        <f t="shared" ref="D31:D41" si="1">+D30</f>
        <v>0</v>
      </c>
      <c r="E31" s="15">
        <f t="shared" ref="E31:E37" si="2">E30</f>
        <v>0</v>
      </c>
      <c r="F31" s="16"/>
      <c r="G31" s="67" t="s">
        <v>42</v>
      </c>
      <c r="H31" s="66" t="s">
        <v>43</v>
      </c>
      <c r="I31" s="67">
        <v>0</v>
      </c>
      <c r="J31" s="67"/>
      <c r="K31" s="67" t="s">
        <v>44</v>
      </c>
    </row>
    <row r="32" spans="1:14" s="2" customFormat="1" ht="18.95" customHeight="1">
      <c r="A32" s="65">
        <v>45413</v>
      </c>
      <c r="B32" s="65"/>
      <c r="C32" s="15">
        <f t="shared" si="0"/>
        <v>0</v>
      </c>
      <c r="D32" s="15">
        <f t="shared" si="1"/>
        <v>0</v>
      </c>
      <c r="E32" s="15">
        <f t="shared" si="2"/>
        <v>0</v>
      </c>
      <c r="F32" s="16"/>
      <c r="G32" s="67"/>
      <c r="H32" s="66"/>
      <c r="I32" s="67"/>
      <c r="J32" s="67"/>
      <c r="K32" s="67"/>
    </row>
    <row r="33" spans="1:11" s="2" customFormat="1" ht="18.95" customHeight="1">
      <c r="A33" s="65">
        <v>45444</v>
      </c>
      <c r="B33" s="65"/>
      <c r="C33" s="15">
        <f t="shared" si="0"/>
        <v>0</v>
      </c>
      <c r="D33" s="15">
        <f t="shared" si="1"/>
        <v>0</v>
      </c>
      <c r="E33" s="15">
        <f t="shared" si="2"/>
        <v>0</v>
      </c>
      <c r="F33" s="16"/>
      <c r="G33" s="67" t="s">
        <v>45</v>
      </c>
      <c r="H33" s="68">
        <v>0.05</v>
      </c>
      <c r="I33" s="67" t="s">
        <v>46</v>
      </c>
      <c r="J33" s="67"/>
      <c r="K33" s="67"/>
    </row>
    <row r="34" spans="1:11" s="2" customFormat="1" ht="18.95" customHeight="1">
      <c r="A34" s="65">
        <v>45474</v>
      </c>
      <c r="B34" s="65"/>
      <c r="C34" s="15">
        <f t="shared" si="0"/>
        <v>0</v>
      </c>
      <c r="D34" s="15">
        <f t="shared" si="1"/>
        <v>0</v>
      </c>
      <c r="E34" s="15">
        <f t="shared" si="2"/>
        <v>0</v>
      </c>
      <c r="F34" s="16"/>
      <c r="G34" s="67"/>
      <c r="H34" s="68"/>
      <c r="I34" s="67"/>
      <c r="J34" s="67"/>
      <c r="K34" s="67"/>
    </row>
    <row r="35" spans="1:11" s="2" customFormat="1" ht="18.95" customHeight="1">
      <c r="A35" s="65">
        <v>45505</v>
      </c>
      <c r="B35" s="65"/>
      <c r="C35" s="15">
        <f t="shared" si="0"/>
        <v>0</v>
      </c>
      <c r="D35" s="15">
        <f t="shared" si="1"/>
        <v>0</v>
      </c>
      <c r="E35" s="15">
        <f t="shared" si="2"/>
        <v>0</v>
      </c>
      <c r="F35" s="16"/>
      <c r="G35" s="67" t="s">
        <v>47</v>
      </c>
      <c r="H35" s="68">
        <v>0.1</v>
      </c>
      <c r="I35" s="67" t="s">
        <v>48</v>
      </c>
      <c r="J35" s="67"/>
      <c r="K35" s="67"/>
    </row>
    <row r="36" spans="1:11" s="2" customFormat="1" ht="18.95" customHeight="1">
      <c r="A36" s="65">
        <v>45536</v>
      </c>
      <c r="B36" s="65"/>
      <c r="C36" s="15">
        <f t="shared" si="0"/>
        <v>0</v>
      </c>
      <c r="D36" s="15">
        <f t="shared" si="1"/>
        <v>0</v>
      </c>
      <c r="E36" s="15">
        <f t="shared" si="2"/>
        <v>0</v>
      </c>
      <c r="F36" s="16"/>
      <c r="G36" s="67"/>
      <c r="H36" s="68"/>
      <c r="I36" s="67"/>
      <c r="J36" s="67"/>
      <c r="K36" s="67"/>
    </row>
    <row r="37" spans="1:11" s="2" customFormat="1" ht="18.95" customHeight="1">
      <c r="A37" s="65">
        <v>45566</v>
      </c>
      <c r="B37" s="65"/>
      <c r="C37" s="15">
        <f t="shared" si="0"/>
        <v>0</v>
      </c>
      <c r="D37" s="15">
        <f t="shared" si="1"/>
        <v>0</v>
      </c>
      <c r="E37" s="15">
        <f t="shared" si="2"/>
        <v>0</v>
      </c>
      <c r="F37" s="16"/>
      <c r="G37" s="67"/>
      <c r="H37" s="68"/>
      <c r="I37" s="67"/>
      <c r="J37" s="67"/>
      <c r="K37" s="67"/>
    </row>
    <row r="38" spans="1:11" s="2" customFormat="1" ht="18.95" customHeight="1">
      <c r="A38" s="65">
        <v>45597</v>
      </c>
      <c r="B38" s="65"/>
      <c r="C38" s="15">
        <f t="shared" si="0"/>
        <v>0</v>
      </c>
      <c r="D38" s="15">
        <f t="shared" si="1"/>
        <v>0</v>
      </c>
      <c r="E38" s="69" t="s">
        <v>66</v>
      </c>
      <c r="F38" s="16"/>
      <c r="G38" s="67" t="s">
        <v>49</v>
      </c>
      <c r="H38" s="68">
        <v>0.15</v>
      </c>
      <c r="I38" s="67" t="s">
        <v>50</v>
      </c>
      <c r="J38" s="67"/>
      <c r="K38" s="67"/>
    </row>
    <row r="39" spans="1:11" s="2" customFormat="1" ht="18.95" customHeight="1">
      <c r="A39" s="65">
        <v>45627</v>
      </c>
      <c r="B39" s="65"/>
      <c r="C39" s="15">
        <f t="shared" si="0"/>
        <v>0</v>
      </c>
      <c r="D39" s="15">
        <f t="shared" si="1"/>
        <v>0</v>
      </c>
      <c r="E39" s="70"/>
      <c r="F39" s="16"/>
      <c r="G39" s="67"/>
      <c r="H39" s="68"/>
      <c r="I39" s="67"/>
      <c r="J39" s="67"/>
      <c r="K39" s="67"/>
    </row>
    <row r="40" spans="1:11" s="2" customFormat="1" ht="18.95" customHeight="1">
      <c r="A40" s="65">
        <v>45658</v>
      </c>
      <c r="B40" s="65"/>
      <c r="C40" s="15">
        <f t="shared" si="0"/>
        <v>0</v>
      </c>
      <c r="D40" s="15">
        <f t="shared" si="1"/>
        <v>0</v>
      </c>
      <c r="E40" s="70"/>
      <c r="F40" s="16"/>
      <c r="G40" s="67" t="s">
        <v>51</v>
      </c>
      <c r="H40" s="68">
        <v>0.2</v>
      </c>
      <c r="I40" s="67" t="s">
        <v>52</v>
      </c>
      <c r="J40" s="67"/>
      <c r="K40" s="67"/>
    </row>
    <row r="41" spans="1:11" s="2" customFormat="1" ht="18.95" customHeight="1">
      <c r="A41" s="65">
        <v>45689</v>
      </c>
      <c r="B41" s="65"/>
      <c r="C41" s="15">
        <f t="shared" si="0"/>
        <v>0</v>
      </c>
      <c r="D41" s="15">
        <f t="shared" si="1"/>
        <v>0</v>
      </c>
      <c r="E41" s="71"/>
      <c r="F41" s="16"/>
      <c r="G41" s="67"/>
      <c r="H41" s="68"/>
      <c r="I41" s="67"/>
      <c r="J41" s="67"/>
      <c r="K41" s="67"/>
    </row>
    <row r="42" spans="1:11" s="2" customFormat="1" ht="16.5" customHeight="1">
      <c r="A42" s="65" t="s">
        <v>53</v>
      </c>
      <c r="B42" s="65"/>
      <c r="C42" s="19"/>
      <c r="D42" s="19"/>
      <c r="E42" s="15"/>
      <c r="F42" s="20"/>
      <c r="G42" s="67" t="s">
        <v>54</v>
      </c>
      <c r="H42" s="68">
        <v>0.3</v>
      </c>
      <c r="I42" s="67" t="s">
        <v>55</v>
      </c>
      <c r="J42" s="67"/>
      <c r="K42" s="67"/>
    </row>
    <row r="43" spans="1:11" s="2" customFormat="1" ht="16.5" customHeight="1">
      <c r="A43" s="65" t="s">
        <v>56</v>
      </c>
      <c r="B43" s="65"/>
      <c r="C43" s="19"/>
      <c r="D43" s="19"/>
      <c r="E43" s="15"/>
      <c r="F43" s="21"/>
      <c r="G43" s="67"/>
      <c r="H43" s="68"/>
      <c r="I43" s="67"/>
      <c r="J43" s="67"/>
      <c r="K43" s="67"/>
    </row>
    <row r="44" spans="1:11" s="2" customFormat="1" ht="30.75" customHeight="1">
      <c r="A44" s="65" t="s">
        <v>57</v>
      </c>
      <c r="B44" s="65"/>
      <c r="C44" s="19"/>
      <c r="D44" s="19"/>
      <c r="E44" s="15"/>
      <c r="F44" s="22"/>
      <c r="G44" s="23"/>
      <c r="H44" s="24"/>
      <c r="I44" s="23"/>
      <c r="J44" s="23"/>
      <c r="K44" s="25"/>
    </row>
    <row r="45" spans="1:11" s="2" customFormat="1" ht="15" customHeight="1">
      <c r="A45" s="65" t="s">
        <v>58</v>
      </c>
      <c r="B45" s="65"/>
      <c r="C45" s="19"/>
      <c r="D45" s="19"/>
      <c r="E45" s="15"/>
      <c r="F45" s="22"/>
      <c r="H45" s="26"/>
      <c r="I45" s="26"/>
      <c r="J45" s="26"/>
      <c r="K45" s="26"/>
    </row>
    <row r="46" spans="1:11" s="2" customFormat="1" ht="17.25" customHeight="1">
      <c r="A46" s="72" t="s">
        <v>59</v>
      </c>
      <c r="B46" s="72"/>
      <c r="C46" s="19"/>
      <c r="D46" s="19"/>
      <c r="E46" s="15"/>
      <c r="F46" s="22"/>
      <c r="G46" s="27"/>
      <c r="H46" s="26"/>
      <c r="I46" s="26"/>
      <c r="J46" s="26"/>
      <c r="K46" s="26"/>
    </row>
    <row r="47" spans="1:11" s="2" customFormat="1" ht="15.75" customHeight="1">
      <c r="A47" s="73" t="s">
        <v>60</v>
      </c>
      <c r="B47" s="73"/>
      <c r="C47" s="45">
        <f>SUM(C30:C46)</f>
        <v>0</v>
      </c>
      <c r="D47" s="45">
        <f>SUM(D30:D46)</f>
        <v>0</v>
      </c>
      <c r="E47" s="44">
        <f>SUM(E30:E37)+SUM(E42:E46)</f>
        <v>0</v>
      </c>
      <c r="F47" s="22"/>
      <c r="G47" s="28"/>
      <c r="H47" s="28"/>
      <c r="I47" s="28"/>
      <c r="J47" s="28"/>
      <c r="K47" s="28"/>
    </row>
    <row r="48" spans="1:11" s="2" customFormat="1" ht="9" customHeight="1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1:11" s="2" customFormat="1" ht="15" customHeight="1">
      <c r="A49" s="75" t="s">
        <v>61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1" s="2" customFormat="1" ht="32.25" customHeight="1">
      <c r="A50" s="77" t="s">
        <v>62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s="2" customFormat="1" ht="9" customHeight="1">
      <c r="A51" s="29"/>
      <c r="B51" s="29"/>
      <c r="C51" s="30"/>
      <c r="D51" s="30"/>
      <c r="E51" s="30"/>
      <c r="F51" s="30"/>
      <c r="G51" s="30"/>
      <c r="H51" s="30"/>
      <c r="I51" s="31"/>
      <c r="J51" s="31"/>
      <c r="K51" s="31"/>
    </row>
    <row r="52" spans="1:11" s="2" customFormat="1" ht="21.75" customHeight="1">
      <c r="A52" s="78" t="s">
        <v>63</v>
      </c>
      <c r="B52" s="78"/>
      <c r="C52" s="30"/>
      <c r="D52" s="30"/>
      <c r="E52" s="30"/>
      <c r="F52" s="30"/>
      <c r="G52" s="30"/>
      <c r="H52" s="30"/>
      <c r="I52" s="76" t="s">
        <v>64</v>
      </c>
      <c r="J52" s="76"/>
      <c r="K52" s="76"/>
    </row>
  </sheetData>
  <sheetProtection password="C545" sheet="1" objects="1" scenarios="1" selectLockedCells="1"/>
  <mergeCells count="97">
    <mergeCell ref="I48:K48"/>
    <mergeCell ref="A49:K49"/>
    <mergeCell ref="A50:K50"/>
    <mergeCell ref="A52:B52"/>
    <mergeCell ref="I52:K52"/>
    <mergeCell ref="A44:B44"/>
    <mergeCell ref="A45:B45"/>
    <mergeCell ref="A46:B46"/>
    <mergeCell ref="A47:B47"/>
    <mergeCell ref="A48:H48"/>
    <mergeCell ref="A42:B42"/>
    <mergeCell ref="G42:G43"/>
    <mergeCell ref="H42:H43"/>
    <mergeCell ref="I42:J43"/>
    <mergeCell ref="A43:B43"/>
    <mergeCell ref="I38:J39"/>
    <mergeCell ref="A39:B39"/>
    <mergeCell ref="A40:B40"/>
    <mergeCell ref="G40:G41"/>
    <mergeCell ref="H40:H41"/>
    <mergeCell ref="I40:J41"/>
    <mergeCell ref="A41:B41"/>
    <mergeCell ref="E38:E41"/>
    <mergeCell ref="K31:K43"/>
    <mergeCell ref="A32:B32"/>
    <mergeCell ref="A33:B33"/>
    <mergeCell ref="G33:G34"/>
    <mergeCell ref="H33:H34"/>
    <mergeCell ref="I33:J34"/>
    <mergeCell ref="A34:B34"/>
    <mergeCell ref="A35:B35"/>
    <mergeCell ref="G35:G37"/>
    <mergeCell ref="H35:H37"/>
    <mergeCell ref="I35:J37"/>
    <mergeCell ref="A36:B36"/>
    <mergeCell ref="A37:B37"/>
    <mergeCell ref="A38:B38"/>
    <mergeCell ref="G38:G39"/>
    <mergeCell ref="H38:H39"/>
    <mergeCell ref="A30:B30"/>
    <mergeCell ref="I30:J30"/>
    <mergeCell ref="A31:B31"/>
    <mergeCell ref="G31:G32"/>
    <mergeCell ref="H31:H32"/>
    <mergeCell ref="I31:J32"/>
    <mergeCell ref="B26:H26"/>
    <mergeCell ref="J26:K26"/>
    <mergeCell ref="A28:E28"/>
    <mergeCell ref="A29:B29"/>
    <mergeCell ref="G29:K29"/>
    <mergeCell ref="B23:H23"/>
    <mergeCell ref="J23:K23"/>
    <mergeCell ref="B24:H24"/>
    <mergeCell ref="J24:K24"/>
    <mergeCell ref="B25:F25"/>
    <mergeCell ref="J25:K25"/>
    <mergeCell ref="B20:H20"/>
    <mergeCell ref="J20:K20"/>
    <mergeCell ref="B21:H21"/>
    <mergeCell ref="J21:K21"/>
    <mergeCell ref="B22:H22"/>
    <mergeCell ref="J22:K22"/>
    <mergeCell ref="B17:H17"/>
    <mergeCell ref="J17:K17"/>
    <mergeCell ref="B18:H18"/>
    <mergeCell ref="J18:K18"/>
    <mergeCell ref="B19:H19"/>
    <mergeCell ref="J19:K19"/>
    <mergeCell ref="B14:H14"/>
    <mergeCell ref="J14:K14"/>
    <mergeCell ref="B15:H15"/>
    <mergeCell ref="J15:K15"/>
    <mergeCell ref="B16:H16"/>
    <mergeCell ref="J16:K16"/>
    <mergeCell ref="A11:A13"/>
    <mergeCell ref="B11:H11"/>
    <mergeCell ref="J11:K11"/>
    <mergeCell ref="B12:H12"/>
    <mergeCell ref="J12:K12"/>
    <mergeCell ref="B13:H13"/>
    <mergeCell ref="J13:K13"/>
    <mergeCell ref="A8:K8"/>
    <mergeCell ref="B9:H9"/>
    <mergeCell ref="J9:K9"/>
    <mergeCell ref="B10:H10"/>
    <mergeCell ref="J10:K10"/>
    <mergeCell ref="A5:G5"/>
    <mergeCell ref="I5:K5"/>
    <mergeCell ref="A6:G6"/>
    <mergeCell ref="I6:K6"/>
    <mergeCell ref="A7:G7"/>
    <mergeCell ref="I7:K7"/>
    <mergeCell ref="A1:B1"/>
    <mergeCell ref="C1:K1"/>
    <mergeCell ref="C2:I2"/>
    <mergeCell ref="A3:K3"/>
    <mergeCell ref="A4:K4"/>
  </mergeCells>
  <conditionalFormatting sqref="I14">
    <cfRule type="cellIs" dxfId="3" priority="2" operator="equal">
      <formula>0</formula>
    </cfRule>
  </conditionalFormatting>
  <conditionalFormatting sqref="I10:J10 J11:J26 I16:J26 F30:F41 G45:K47 E30:E38 E42:E47 C30:D41">
    <cfRule type="cellIs" dxfId="2" priority="3" operator="equal">
      <formula>0</formula>
    </cfRule>
  </conditionalFormatting>
  <conditionalFormatting sqref="I10:J24 J11:J26">
    <cfRule type="expression" dxfId="1" priority="4">
      <formula>$I$2="X"</formula>
    </cfRule>
  </conditionalFormatting>
  <conditionalFormatting sqref="I25:J26">
    <cfRule type="expression" dxfId="0" priority="5">
      <formula>$K$2="X"</formula>
    </cfRule>
  </conditionalFormatting>
  <printOptions horizontalCentered="1"/>
  <pageMargins left="0.23611111111111099" right="0.23611111111111099" top="0.15763888888888899" bottom="0" header="0.51180555555555496" footer="7.8472222222222193E-2"/>
  <pageSetup firstPageNumber="0" orientation="portrait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LibreOffice/6.4.7.2$Linux_X86_64 LibreOffice_project/40$Build-2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Computation &amp; Salary Details </vt:lpstr>
      <vt:lpstr>'Computation &amp; Salary Details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dc:description/>
  <cp:lastModifiedBy>mgu</cp:lastModifiedBy>
  <cp:revision>2</cp:revision>
  <cp:lastPrinted>2024-10-16T15:45:14Z</cp:lastPrinted>
  <dcterms:created xsi:type="dcterms:W3CDTF">2017-07-01T13:26:59Z</dcterms:created>
  <dcterms:modified xsi:type="dcterms:W3CDTF">2024-10-30T05:52:51Z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